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1"/>
  </bookViews>
  <sheets>
    <sheet name="FEDERAL" sheetId="1" r:id="rId1"/>
    <sheet name="NON_FEDERAL" sheetId="2" r:id="rId2"/>
  </sheets>
  <definedNames>
    <definedName name="_Order1" hidden="1">255</definedName>
    <definedName name="_Order2" hidden="1">255</definedName>
    <definedName name="_xlnm.Print_Area" localSheetId="0">'FEDERAL'!$A$1:$Q$61</definedName>
  </definedNames>
  <calcPr fullCalcOnLoad="1"/>
</workbook>
</file>

<file path=xl/sharedStrings.xml><?xml version="1.0" encoding="utf-8"?>
<sst xmlns="http://schemas.openxmlformats.org/spreadsheetml/2006/main" count="301" uniqueCount="131">
  <si>
    <t>LOIISIANA STATE UNIVERSITY MEDICAL CENTER NEW ORLEANS</t>
  </si>
  <si>
    <t xml:space="preserve">   INDIRECT COST RECOVERY AND ALLOCATION STANDARDS</t>
  </si>
  <si>
    <t>EFFECTIVE 7/1/2005</t>
  </si>
  <si>
    <t xml:space="preserve">ALL FEDERAL SPONSORED PROJECTS </t>
  </si>
  <si>
    <t xml:space="preserve">ALL FEDERAL FLOW THRU ACCOUNTS </t>
  </si>
  <si>
    <t>* AND STATE OR PRIVATE PROJECTS RECEIVING THE FULL NEGOTIATED RATE</t>
  </si>
  <si>
    <t>ALLOCATION POOLS</t>
  </si>
  <si>
    <t>% DIST</t>
  </si>
  <si>
    <t>INDIRECT COST RATE IN EFFECT</t>
  </si>
  <si>
    <t>(1)</t>
  </si>
  <si>
    <t>*</t>
  </si>
  <si>
    <t>On Camp R</t>
  </si>
  <si>
    <t>Other Spon</t>
  </si>
  <si>
    <t>Off Campus</t>
  </si>
  <si>
    <t>Fed Train</t>
  </si>
  <si>
    <t>SCHOOL DEPT ADMIN</t>
  </si>
  <si>
    <t>CENTRAL POOL</t>
  </si>
  <si>
    <t>USE ALLOWANCE</t>
  </si>
  <si>
    <t>TOTAL</t>
  </si>
  <si>
    <t>EXPENSE</t>
  </si>
  <si>
    <t>REVENUE</t>
  </si>
  <si>
    <t>TRANSACTION CODING:</t>
  </si>
  <si>
    <t>DEPARTMENT</t>
  </si>
  <si>
    <t>PS</t>
  </si>
  <si>
    <t>PS ACCOUNT</t>
  </si>
  <si>
    <t>ACCOUNT</t>
  </si>
  <si>
    <t>CHARTSTRING</t>
  </si>
  <si>
    <t>PROJECT</t>
  </si>
  <si>
    <t>FEDERAL</t>
  </si>
  <si>
    <t>OTHER</t>
  </si>
  <si>
    <t xml:space="preserve">    ALLIED HEALTH</t>
  </si>
  <si>
    <t>105XXXX</t>
  </si>
  <si>
    <t>592000</t>
  </si>
  <si>
    <t>113-1057000-00000-90105</t>
  </si>
  <si>
    <t>5057000006</t>
  </si>
  <si>
    <t>490112</t>
  </si>
  <si>
    <t xml:space="preserve">    BASIC SCIENSES</t>
  </si>
  <si>
    <t>110XXXX</t>
  </si>
  <si>
    <t>113-1103750-00000-90105</t>
  </si>
  <si>
    <t>5103700001</t>
  </si>
  <si>
    <t xml:space="preserve">    PENNINGTON</t>
  </si>
  <si>
    <t>112XXXX</t>
  </si>
  <si>
    <t>113-1120010-00000-90105</t>
  </si>
  <si>
    <t>5120000003</t>
  </si>
  <si>
    <t xml:space="preserve">    DENTISTRY</t>
  </si>
  <si>
    <t>122XXXX</t>
  </si>
  <si>
    <t>113-1229500-00000-90105</t>
  </si>
  <si>
    <t>5229500018</t>
  </si>
  <si>
    <t xml:space="preserve">    MEDICINE</t>
  </si>
  <si>
    <t>149XXXX</t>
  </si>
  <si>
    <t>113-1497600-00000-90105</t>
  </si>
  <si>
    <t>5497600104</t>
  </si>
  <si>
    <t xml:space="preserve">    NURSING</t>
  </si>
  <si>
    <t>155XXXX</t>
  </si>
  <si>
    <t>113-1555000-00000-90105</t>
  </si>
  <si>
    <t>5555000006</t>
  </si>
  <si>
    <t>XXXXXXX</t>
  </si>
  <si>
    <t>595000</t>
  </si>
  <si>
    <t>113-1980002-00000-90110</t>
  </si>
  <si>
    <t>5980020007</t>
  </si>
  <si>
    <t>490117</t>
  </si>
  <si>
    <t>490119</t>
  </si>
  <si>
    <t>USE ALLOWANCE POOL</t>
  </si>
  <si>
    <t>597000</t>
  </si>
  <si>
    <t>113-1980002-00000-90115</t>
  </si>
  <si>
    <t>5980020006</t>
  </si>
  <si>
    <t>490122</t>
  </si>
  <si>
    <t>490124</t>
  </si>
  <si>
    <t>FULL NEGOTIATED RATES</t>
  </si>
  <si>
    <t>Special Agreements NeuroScience and Allied Health</t>
  </si>
  <si>
    <t>Project</t>
  </si>
  <si>
    <t>Allied Health</t>
  </si>
  <si>
    <t>105150001A</t>
  </si>
  <si>
    <t>NeuroScience Center</t>
  </si>
  <si>
    <t>113-1497500-00000-90105</t>
  </si>
  <si>
    <t>5497500039</t>
  </si>
  <si>
    <t>USE ALLOWANCE FED</t>
  </si>
  <si>
    <t>Special Agreements Dental &amp; Basic Sciences</t>
  </si>
  <si>
    <t>Basic Sciences</t>
  </si>
  <si>
    <t>110250047A</t>
  </si>
  <si>
    <t>113-1102500-00001-90105</t>
  </si>
  <si>
    <t>5102500022</t>
  </si>
  <si>
    <t>Dental School</t>
  </si>
  <si>
    <t>113-1220100-30001-90105</t>
  </si>
  <si>
    <t>5220100033</t>
  </si>
  <si>
    <t>FRINGE POOL</t>
  </si>
  <si>
    <t>EXP ACCT</t>
  </si>
  <si>
    <t>REV ACCT</t>
  </si>
  <si>
    <t>REVENUE CHARTSTRING</t>
  </si>
  <si>
    <t>REV PROJECT</t>
  </si>
  <si>
    <t>111-1678500-54003-10105</t>
  </si>
  <si>
    <t>NONE</t>
  </si>
  <si>
    <t>(1) Per Ronnie Smith 06/29/2004 use the 42% split for 43% rate until further notice.</t>
  </si>
  <si>
    <t xml:space="preserve">ALL NON-FEDERAL SPONSORED PROJECTS </t>
  </si>
  <si>
    <t>RECEIVING LESS THEN THE FULL NEGOTIATED RATE</t>
  </si>
  <si>
    <t>SPLIT</t>
  </si>
  <si>
    <t>CHART STRING</t>
  </si>
  <si>
    <t>5980020008</t>
  </si>
  <si>
    <t>.</t>
  </si>
  <si>
    <t>SPECIAL DEPARTMENT ALLOCATIONS</t>
  </si>
  <si>
    <t>122950003B</t>
  </si>
  <si>
    <t xml:space="preserve">    OB/GY</t>
  </si>
  <si>
    <t>149330007A</t>
  </si>
  <si>
    <t>113-1493300-00000-90105</t>
  </si>
  <si>
    <t>5493300017</t>
  </si>
  <si>
    <t>RESIDENT ADMIN FEES</t>
  </si>
  <si>
    <t>STATE</t>
  </si>
  <si>
    <t>PRIVATE</t>
  </si>
  <si>
    <t>XXXXXXXXXX</t>
  </si>
  <si>
    <t>5980020009</t>
  </si>
  <si>
    <t>490111</t>
  </si>
  <si>
    <t>490113</t>
  </si>
  <si>
    <t>591000</t>
  </si>
  <si>
    <t>5497600105</t>
  </si>
  <si>
    <t xml:space="preserve">    EKL</t>
  </si>
  <si>
    <t>113-1498236-00001-90105</t>
  </si>
  <si>
    <t>EKL CLINICAL TRIALS WITH 25% RATE</t>
  </si>
  <si>
    <t>149820 - 149849</t>
  </si>
  <si>
    <t>EKL</t>
  </si>
  <si>
    <t>113-1498236-00000-90105</t>
  </si>
  <si>
    <t>5498236013</t>
  </si>
  <si>
    <t>RESIDENT BEEPER FEES</t>
  </si>
  <si>
    <t>538650</t>
  </si>
  <si>
    <t>113-1490100-30001-90105</t>
  </si>
  <si>
    <t>5490100031</t>
  </si>
  <si>
    <t>RESIDENT VACATION MEDICAL SCHOOL</t>
  </si>
  <si>
    <t>113-1497600-00001-35200</t>
  </si>
  <si>
    <t>149760033A</t>
  </si>
  <si>
    <t>RESIDENT VACATION DENTAL SCHOOL</t>
  </si>
  <si>
    <t>113-1229500-00001-35200</t>
  </si>
  <si>
    <t>122950006A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</si>
</sst>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0.0%"/>
  </numFmts>
  <fonts count="9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u val="doub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0" fontId="3" fillId="2" borderId="2" xfId="0" applyNumberFormat="1" applyFont="1" applyFill="1" applyBorder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0" fontId="3" fillId="2" borderId="3" xfId="0" applyNumberFormat="1" applyFont="1" applyFill="1" applyBorder="1" applyAlignment="1" applyProtection="1">
      <alignment horizontal="center"/>
      <protection/>
    </xf>
    <xf numFmtId="10" fontId="3" fillId="2" borderId="4" xfId="0" applyNumberFormat="1" applyFont="1" applyFill="1" applyBorder="1" applyAlignment="1" applyProtection="1">
      <alignment horizontal="center"/>
      <protection/>
    </xf>
    <xf numFmtId="9" fontId="3" fillId="2" borderId="5" xfId="0" applyNumberFormat="1" applyFont="1" applyFill="1" applyBorder="1" applyAlignment="1" applyProtection="1">
      <alignment horizontal="center"/>
      <protection/>
    </xf>
    <xf numFmtId="10" fontId="3" fillId="2" borderId="6" xfId="0" applyNumberFormat="1" applyFont="1" applyFill="1" applyBorder="1" applyAlignment="1" applyProtection="1">
      <alignment horizontal="center"/>
      <protection/>
    </xf>
    <xf numFmtId="9" fontId="3" fillId="2" borderId="4" xfId="0" applyNumberFormat="1" applyFont="1" applyFill="1" applyBorder="1" applyAlignment="1" applyProtection="1">
      <alignment horizontal="center"/>
      <protection/>
    </xf>
    <xf numFmtId="166" fontId="3" fillId="2" borderId="4" xfId="0" applyNumberFormat="1" applyFont="1" applyFill="1" applyBorder="1" applyAlignment="1" applyProtection="1">
      <alignment horizontal="center"/>
      <protection/>
    </xf>
    <xf numFmtId="10" fontId="3" fillId="2" borderId="5" xfId="0" applyNumberFormat="1" applyFont="1" applyFill="1" applyBorder="1" applyAlignment="1" applyProtection="1">
      <alignment horizontal="center"/>
      <protection/>
    </xf>
    <xf numFmtId="10" fontId="3" fillId="2" borderId="7" xfId="0" applyNumberFormat="1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10" fontId="3" fillId="2" borderId="8" xfId="0" applyNumberFormat="1" applyFont="1" applyFill="1" applyBorder="1" applyAlignment="1" applyProtection="1">
      <alignment horizontal="center"/>
      <protection/>
    </xf>
    <xf numFmtId="10" fontId="3" fillId="2" borderId="9" xfId="0" applyNumberFormat="1" applyFont="1" applyFill="1" applyBorder="1" applyAlignment="1" applyProtection="1">
      <alignment/>
      <protection/>
    </xf>
    <xf numFmtId="10" fontId="3" fillId="2" borderId="10" xfId="0" applyNumberFormat="1" applyFont="1" applyFill="1" applyBorder="1" applyAlignment="1" applyProtection="1">
      <alignment/>
      <protection/>
    </xf>
    <xf numFmtId="10" fontId="3" fillId="2" borderId="11" xfId="0" applyNumberFormat="1" applyFont="1" applyFill="1" applyBorder="1" applyAlignment="1" applyProtection="1">
      <alignment horizontal="center"/>
      <protection/>
    </xf>
    <xf numFmtId="10" fontId="3" fillId="2" borderId="9" xfId="0" applyNumberFormat="1" applyFont="1" applyFill="1" applyBorder="1" applyAlignment="1" applyProtection="1">
      <alignment horizontal="center"/>
      <protection/>
    </xf>
    <xf numFmtId="10" fontId="0" fillId="0" borderId="2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6" fontId="0" fillId="0" borderId="13" xfId="0" applyNumberFormat="1" applyFont="1" applyBorder="1" applyAlignment="1" applyProtection="1">
      <alignment/>
      <protection/>
    </xf>
    <xf numFmtId="10" fontId="0" fillId="0" borderId="14" xfId="0" applyNumberFormat="1" applyFont="1" applyBorder="1" applyAlignment="1" applyProtection="1">
      <alignment/>
      <protection/>
    </xf>
    <xf numFmtId="166" fontId="0" fillId="0" borderId="15" xfId="0" applyNumberFormat="1" applyFont="1" applyBorder="1" applyAlignment="1" applyProtection="1">
      <alignment/>
      <protection/>
    </xf>
    <xf numFmtId="10" fontId="0" fillId="0" borderId="15" xfId="0" applyNumberFormat="1" applyFont="1" applyBorder="1" applyAlignment="1" applyProtection="1">
      <alignment/>
      <protection/>
    </xf>
    <xf numFmtId="10" fontId="0" fillId="0" borderId="16" xfId="0" applyNumberFormat="1" applyFont="1" applyBorder="1" applyAlignment="1" applyProtection="1">
      <alignment/>
      <protection/>
    </xf>
    <xf numFmtId="10" fontId="0" fillId="0" borderId="13" xfId="0" applyNumberFormat="1" applyFont="1" applyBorder="1" applyAlignment="1" applyProtection="1">
      <alignment/>
      <protection/>
    </xf>
    <xf numFmtId="10" fontId="0" fillId="0" borderId="17" xfId="0" applyNumberFormat="1" applyFont="1" applyBorder="1" applyAlignment="1" applyProtection="1">
      <alignment/>
      <protection/>
    </xf>
    <xf numFmtId="166" fontId="0" fillId="0" borderId="3" xfId="0" applyNumberFormat="1" applyFont="1" applyBorder="1" applyAlignment="1" applyProtection="1">
      <alignment/>
      <protection/>
    </xf>
    <xf numFmtId="10" fontId="0" fillId="0" borderId="18" xfId="0" applyNumberFormat="1" applyFont="1" applyBorder="1" applyAlignment="1" applyProtection="1">
      <alignment/>
      <protection/>
    </xf>
    <xf numFmtId="166" fontId="0" fillId="0" borderId="19" xfId="0" applyNumberFormat="1" applyFont="1" applyBorder="1" applyAlignment="1" applyProtection="1">
      <alignment/>
      <protection/>
    </xf>
    <xf numFmtId="10" fontId="0" fillId="0" borderId="19" xfId="0" applyNumberFormat="1" applyFont="1" applyBorder="1" applyAlignment="1" applyProtection="1">
      <alignment/>
      <protection/>
    </xf>
    <xf numFmtId="10" fontId="0" fillId="0" borderId="20" xfId="0" applyNumberFormat="1" applyFont="1" applyBorder="1" applyAlignment="1" applyProtection="1">
      <alignment/>
      <protection/>
    </xf>
    <xf numFmtId="10" fontId="0" fillId="0" borderId="21" xfId="0" applyNumberFormat="1" applyFont="1" applyBorder="1" applyAlignment="1" applyProtection="1">
      <alignment/>
      <protection/>
    </xf>
    <xf numFmtId="10" fontId="0" fillId="0" borderId="22" xfId="0" applyNumberFormat="1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3" fillId="2" borderId="24" xfId="0" applyFont="1" applyFill="1" applyBorder="1" applyAlignment="1" applyProtection="1">
      <alignment horizontal="centerContinuous"/>
      <protection/>
    </xf>
    <xf numFmtId="0" fontId="3" fillId="2" borderId="25" xfId="0" applyFont="1" applyFill="1" applyBorder="1" applyAlignment="1" applyProtection="1">
      <alignment horizontal="centerContinuous"/>
      <protection/>
    </xf>
    <xf numFmtId="0" fontId="3" fillId="2" borderId="20" xfId="0" applyFont="1" applyFill="1" applyBorder="1" applyAlignment="1" applyProtection="1">
      <alignment horizontal="centerContinuous"/>
      <protection/>
    </xf>
    <xf numFmtId="0" fontId="3" fillId="2" borderId="18" xfId="0" applyFont="1" applyFill="1" applyBorder="1" applyAlignment="1" applyProtection="1">
      <alignment horizontal="centerContinuous"/>
      <protection/>
    </xf>
    <xf numFmtId="0" fontId="3" fillId="2" borderId="21" xfId="0" applyFont="1" applyFill="1" applyBorder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2" borderId="26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27" xfId="0" applyFont="1" applyFill="1" applyBorder="1" applyAlignment="1" applyProtection="1">
      <alignment horizontal="center"/>
      <protection/>
    </xf>
    <xf numFmtId="0" fontId="3" fillId="2" borderId="28" xfId="0" applyFont="1" applyFill="1" applyBorder="1" applyAlignment="1" applyProtection="1">
      <alignment horizontal="center"/>
      <protection/>
    </xf>
    <xf numFmtId="0" fontId="3" fillId="2" borderId="27" xfId="0" applyFont="1" applyFill="1" applyBorder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3" fillId="2" borderId="29" xfId="0" applyFont="1" applyFill="1" applyBorder="1" applyAlignment="1" applyProtection="1">
      <alignment/>
      <protection/>
    </xf>
    <xf numFmtId="0" fontId="3" fillId="2" borderId="30" xfId="0" applyFont="1" applyFill="1" applyBorder="1" applyAlignment="1" applyProtection="1">
      <alignment/>
      <protection/>
    </xf>
    <xf numFmtId="0" fontId="3" fillId="2" borderId="31" xfId="0" applyFont="1" applyFill="1" applyBorder="1" applyAlignment="1" applyProtection="1">
      <alignment horizontal="center"/>
      <protection/>
    </xf>
    <xf numFmtId="0" fontId="3" fillId="2" borderId="32" xfId="0" applyFont="1" applyFill="1" applyBorder="1" applyAlignment="1" applyProtection="1">
      <alignment horizontal="center"/>
      <protection/>
    </xf>
    <xf numFmtId="0" fontId="3" fillId="2" borderId="20" xfId="0" applyFont="1" applyFill="1" applyBorder="1" applyAlignment="1" applyProtection="1">
      <alignment horizontal="center"/>
      <protection/>
    </xf>
    <xf numFmtId="0" fontId="3" fillId="2" borderId="21" xfId="0" applyFont="1" applyFill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right"/>
      <protection/>
    </xf>
    <xf numFmtId="0" fontId="0" fillId="0" borderId="26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right"/>
      <protection/>
    </xf>
    <xf numFmtId="0" fontId="0" fillId="0" borderId="30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right"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3" fillId="2" borderId="19" xfId="0" applyFont="1" applyFill="1" applyBorder="1" applyAlignment="1" applyProtection="1">
      <alignment horizontal="centerContinuous"/>
      <protection/>
    </xf>
    <xf numFmtId="0" fontId="3" fillId="2" borderId="5" xfId="0" applyFont="1" applyFill="1" applyBorder="1" applyAlignment="1" applyProtection="1">
      <alignment horizontal="centerContinuous"/>
      <protection/>
    </xf>
    <xf numFmtId="0" fontId="3" fillId="2" borderId="36" xfId="0" applyFont="1" applyFill="1" applyBorder="1" applyAlignment="1" applyProtection="1">
      <alignment horizontal="centerContinuous"/>
      <protection/>
    </xf>
    <xf numFmtId="10" fontId="0" fillId="2" borderId="21" xfId="0" applyNumberFormat="1" applyFont="1" applyFill="1" applyBorder="1" applyAlignment="1" applyProtection="1">
      <alignment/>
      <protection/>
    </xf>
    <xf numFmtId="0" fontId="3" fillId="2" borderId="37" xfId="0" applyFont="1" applyFill="1" applyBorder="1" applyAlignment="1" applyProtection="1">
      <alignment/>
      <protection/>
    </xf>
    <xf numFmtId="0" fontId="3" fillId="2" borderId="32" xfId="0" applyFont="1" applyFill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3" fillId="2" borderId="39" xfId="0" applyFont="1" applyFill="1" applyBorder="1" applyAlignment="1" applyProtection="1">
      <alignment/>
      <protection/>
    </xf>
    <xf numFmtId="0" fontId="3" fillId="2" borderId="21" xfId="0" applyFont="1" applyFill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166" fontId="0" fillId="0" borderId="21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21" xfId="0" applyFont="1" applyFill="1" applyBorder="1" applyAlignment="1" applyProtection="1">
      <alignment/>
      <protection/>
    </xf>
    <xf numFmtId="0" fontId="0" fillId="2" borderId="36" xfId="0" applyFont="1" applyFill="1" applyBorder="1" applyAlignment="1" applyProtection="1">
      <alignment/>
      <protection/>
    </xf>
    <xf numFmtId="0" fontId="3" fillId="2" borderId="36" xfId="0" applyFont="1" applyFill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10" fontId="3" fillId="2" borderId="24" xfId="0" applyNumberFormat="1" applyFont="1" applyFill="1" applyBorder="1" applyAlignment="1" applyProtection="1">
      <alignment/>
      <protection/>
    </xf>
    <xf numFmtId="10" fontId="3" fillId="2" borderId="15" xfId="0" applyNumberFormat="1" applyFont="1" applyFill="1" applyBorder="1" applyAlignment="1" applyProtection="1">
      <alignment/>
      <protection/>
    </xf>
    <xf numFmtId="10" fontId="3" fillId="2" borderId="42" xfId="0" applyNumberFormat="1" applyFont="1" applyFill="1" applyBorder="1" applyAlignment="1" applyProtection="1">
      <alignment/>
      <protection/>
    </xf>
    <xf numFmtId="10" fontId="3" fillId="2" borderId="7" xfId="0" applyNumberFormat="1" applyFont="1" applyFill="1" applyBorder="1" applyAlignment="1" applyProtection="1">
      <alignment horizontal="center"/>
      <protection/>
    </xf>
    <xf numFmtId="10" fontId="3" fillId="2" borderId="29" xfId="0" applyNumberFormat="1" applyFont="1" applyFill="1" applyBorder="1" applyAlignment="1" applyProtection="1">
      <alignment/>
      <protection/>
    </xf>
    <xf numFmtId="10" fontId="3" fillId="2" borderId="37" xfId="0" applyNumberFormat="1" applyFont="1" applyFill="1" applyBorder="1" applyAlignment="1" applyProtection="1">
      <alignment/>
      <protection/>
    </xf>
    <xf numFmtId="10" fontId="3" fillId="2" borderId="11" xfId="0" applyNumberFormat="1" applyFont="1" applyFill="1" applyBorder="1" applyAlignment="1" applyProtection="1">
      <alignment/>
      <protection/>
    </xf>
    <xf numFmtId="10" fontId="0" fillId="0" borderId="24" xfId="0" applyNumberFormat="1" applyFont="1" applyBorder="1" applyAlignment="1" applyProtection="1">
      <alignment/>
      <protection/>
    </xf>
    <xf numFmtId="10" fontId="0" fillId="0" borderId="42" xfId="0" applyNumberFormat="1" applyFont="1" applyBorder="1" applyAlignment="1" applyProtection="1">
      <alignment/>
      <protection/>
    </xf>
    <xf numFmtId="10" fontId="0" fillId="0" borderId="26" xfId="0" applyNumberFormat="1" applyFont="1" applyBorder="1" applyAlignment="1" applyProtection="1">
      <alignment/>
      <protection/>
    </xf>
    <xf numFmtId="10" fontId="0" fillId="0" borderId="6" xfId="0" applyNumberFormat="1" applyFont="1" applyBorder="1" applyAlignment="1" applyProtection="1">
      <alignment/>
      <protection/>
    </xf>
    <xf numFmtId="10" fontId="0" fillId="0" borderId="34" xfId="0" applyNumberFormat="1" applyFont="1" applyBorder="1" applyAlignment="1" applyProtection="1">
      <alignment/>
      <protection/>
    </xf>
    <xf numFmtId="10" fontId="0" fillId="0" borderId="39" xfId="0" applyNumberFormat="1" applyFont="1" applyBorder="1" applyAlignment="1" applyProtection="1">
      <alignment/>
      <protection/>
    </xf>
    <xf numFmtId="10" fontId="0" fillId="0" borderId="35" xfId="0" applyNumberFormat="1" applyFont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Continuous"/>
      <protection/>
    </xf>
    <xf numFmtId="0" fontId="3" fillId="2" borderId="19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11" xfId="0" applyFont="1" applyFill="1" applyBorder="1" applyAlignment="1" applyProtection="1">
      <alignment/>
      <protection/>
    </xf>
    <xf numFmtId="0" fontId="3" fillId="2" borderId="37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3" xfId="0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2" borderId="20" xfId="0" applyFont="1" applyFill="1" applyBorder="1" applyAlignment="1" applyProtection="1">
      <alignment horizontal="center"/>
      <protection/>
    </xf>
    <xf numFmtId="0" fontId="0" fillId="2" borderId="21" xfId="0" applyFont="1" applyFill="1" applyBorder="1" applyAlignment="1" applyProtection="1">
      <alignment horizontal="center"/>
      <protection/>
    </xf>
    <xf numFmtId="9" fontId="0" fillId="0" borderId="43" xfId="0" applyNumberFormat="1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9" fontId="0" fillId="0" borderId="40" xfId="0" applyNumberFormat="1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 horizontal="left"/>
      <protection/>
    </xf>
    <xf numFmtId="166" fontId="0" fillId="0" borderId="39" xfId="0" applyNumberFormat="1" applyFont="1" applyBorder="1" applyAlignment="1" applyProtection="1">
      <alignment/>
      <protection/>
    </xf>
    <xf numFmtId="166" fontId="0" fillId="0" borderId="46" xfId="0" applyNumberFormat="1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center"/>
      <protection/>
    </xf>
    <xf numFmtId="166" fontId="0" fillId="0" borderId="47" xfId="0" applyNumberFormat="1" applyFont="1" applyBorder="1" applyAlignment="1" applyProtection="1">
      <alignment/>
      <protection/>
    </xf>
    <xf numFmtId="166" fontId="0" fillId="0" borderId="48" xfId="0" applyNumberFormat="1" applyFont="1" applyBorder="1" applyAlignment="1" applyProtection="1">
      <alignment/>
      <protection/>
    </xf>
    <xf numFmtId="166" fontId="0" fillId="0" borderId="16" xfId="0" applyNumberFormat="1" applyFont="1" applyBorder="1" applyAlignment="1" applyProtection="1">
      <alignment/>
      <protection/>
    </xf>
    <xf numFmtId="166" fontId="0" fillId="0" borderId="49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H77"/>
  <sheetViews>
    <sheetView showGridLines="0" defaultGridColor="0" view="pageBreakPreview" zoomScale="60" zoomScaleNormal="75" colorId="22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77734375" defaultRowHeight="15"/>
  <cols>
    <col min="1" max="1" width="10.77734375" style="0" customWidth="1"/>
    <col min="5" max="5" width="5.77734375" style="0" customWidth="1"/>
    <col min="6" max="6" width="12.77734375" style="0" customWidth="1"/>
    <col min="9" max="9" width="22.77734375" style="0" customWidth="1"/>
    <col min="10" max="10" width="11.77734375" style="0" customWidth="1"/>
  </cols>
  <sheetData>
    <row r="1" spans="1:138" ht="15">
      <c r="A1" s="1" t="str">
        <f ca="1">CELL("FILENAME")</f>
        <v>T:\Acctserv\cost\[43_2005-SPLIT (Indirect Cost Rate Split).xls]NON_FEDERAL</v>
      </c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</row>
    <row r="2" spans="1:138" ht="15">
      <c r="A2" s="3">
        <f ca="1">NOW()</f>
        <v>38531.576344444446</v>
      </c>
      <c r="B2" s="2"/>
      <c r="C2" s="2"/>
      <c r="D2" s="2"/>
      <c r="E2" s="2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</row>
    <row r="3" spans="1:138" ht="15">
      <c r="A3" s="4">
        <f ca="1">NOW()</f>
        <v>38531.576344444446</v>
      </c>
      <c r="B3" s="2"/>
      <c r="C3" s="2"/>
      <c r="D3" s="2"/>
      <c r="E3" s="2"/>
      <c r="F3" s="2"/>
      <c r="G3" s="2" t="s">
        <v>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</row>
    <row r="4" spans="1:13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</row>
    <row r="5" spans="1:138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</row>
    <row r="6" spans="1:138" ht="15">
      <c r="A6" s="2"/>
      <c r="B6" s="2"/>
      <c r="C6" s="2"/>
      <c r="D6" s="2"/>
      <c r="E6" s="2" t="s">
        <v>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</row>
    <row r="7" spans="1:138" ht="15">
      <c r="A7" s="2"/>
      <c r="B7" s="2"/>
      <c r="C7" s="2"/>
      <c r="D7" s="2"/>
      <c r="E7" s="2" t="s">
        <v>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</row>
    <row r="8" spans="1:138" ht="15">
      <c r="A8" s="2"/>
      <c r="B8" s="2"/>
      <c r="C8" s="2"/>
      <c r="D8" s="2"/>
      <c r="E8" s="2" t="s">
        <v>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</row>
    <row r="9" spans="1:13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</row>
    <row r="10" spans="1:138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</row>
    <row r="11" spans="1:138" ht="15">
      <c r="A11" s="5" t="s">
        <v>6</v>
      </c>
      <c r="B11" s="5"/>
      <c r="C11" s="5"/>
      <c r="D11" s="6" t="s">
        <v>7</v>
      </c>
      <c r="E11" s="5"/>
      <c r="F11" s="5"/>
      <c r="G11" s="5"/>
      <c r="H11" s="5" t="s">
        <v>8</v>
      </c>
      <c r="I11" s="5"/>
      <c r="J11" s="5"/>
      <c r="K11" s="5"/>
      <c r="L11" s="5"/>
      <c r="M11" s="5"/>
      <c r="N11" s="5"/>
      <c r="O11" s="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</row>
    <row r="12" spans="1:138" ht="15.75">
      <c r="A12" s="5"/>
      <c r="B12" s="5"/>
      <c r="C12" s="5"/>
      <c r="D12" s="7" t="s">
        <v>9</v>
      </c>
      <c r="E12" s="5"/>
      <c r="F12" s="7" t="s">
        <v>9</v>
      </c>
      <c r="G12" s="7" t="s">
        <v>9</v>
      </c>
      <c r="H12" s="5"/>
      <c r="I12" s="5"/>
      <c r="J12" s="5"/>
      <c r="K12" s="5"/>
      <c r="L12" s="5"/>
      <c r="M12" s="5"/>
      <c r="N12" s="5"/>
      <c r="O12" s="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</row>
    <row r="13" spans="1:138" ht="15.75" thickBot="1">
      <c r="A13" s="2"/>
      <c r="B13" s="2"/>
      <c r="C13" s="2"/>
      <c r="D13" s="2"/>
      <c r="E13" s="2"/>
      <c r="F13" s="8" t="s">
        <v>10</v>
      </c>
      <c r="G13" s="8" t="s">
        <v>10</v>
      </c>
      <c r="H13" s="8"/>
      <c r="I13" s="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</row>
    <row r="14" spans="1:138" ht="15">
      <c r="A14" s="2"/>
      <c r="B14" s="2"/>
      <c r="C14" s="2"/>
      <c r="D14" s="9">
        <v>0.42</v>
      </c>
      <c r="E14" s="10"/>
      <c r="F14" s="11">
        <v>0.42</v>
      </c>
      <c r="G14" s="12">
        <v>0.43</v>
      </c>
      <c r="H14" s="13">
        <v>0.34</v>
      </c>
      <c r="I14" s="14">
        <v>0.26</v>
      </c>
      <c r="J14" s="12">
        <v>0.25</v>
      </c>
      <c r="K14" s="12">
        <v>0.24</v>
      </c>
      <c r="L14" s="15">
        <v>0.15</v>
      </c>
      <c r="M14" s="15">
        <v>0.1</v>
      </c>
      <c r="N14" s="15">
        <v>0.08</v>
      </c>
      <c r="O14" s="16">
        <v>0.075</v>
      </c>
      <c r="P14" s="16">
        <v>0.07</v>
      </c>
      <c r="Q14" s="17">
        <v>0.0345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</row>
    <row r="15" spans="1:138" ht="15.75" thickBot="1">
      <c r="A15" s="2"/>
      <c r="B15" s="2"/>
      <c r="C15" s="2"/>
      <c r="D15" s="18" t="s">
        <v>11</v>
      </c>
      <c r="E15" s="19"/>
      <c r="F15" s="20" t="s">
        <v>11</v>
      </c>
      <c r="G15" s="21" t="s">
        <v>11</v>
      </c>
      <c r="H15" s="22" t="s">
        <v>12</v>
      </c>
      <c r="I15" s="23" t="s">
        <v>13</v>
      </c>
      <c r="J15" s="22"/>
      <c r="K15" s="23" t="s">
        <v>13</v>
      </c>
      <c r="L15" s="21"/>
      <c r="M15" s="21"/>
      <c r="N15" s="24" t="s">
        <v>14</v>
      </c>
      <c r="O15" s="21"/>
      <c r="P15" s="21"/>
      <c r="Q15" s="2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</row>
    <row r="16" spans="1:138" ht="15">
      <c r="A16" s="2" t="s">
        <v>15</v>
      </c>
      <c r="B16" s="2"/>
      <c r="C16" s="2"/>
      <c r="D16" s="25">
        <f>F16/F19</f>
        <v>0.2595238095238095</v>
      </c>
      <c r="E16" s="26"/>
      <c r="F16" s="27">
        <v>0.109</v>
      </c>
      <c r="G16" s="28">
        <f>0.43*D16</f>
        <v>0.11159523809523808</v>
      </c>
      <c r="H16" s="29">
        <v>0.109</v>
      </c>
      <c r="I16" s="30">
        <v>0.154</v>
      </c>
      <c r="J16" s="30">
        <f>0.25*D16</f>
        <v>0.06488095238095237</v>
      </c>
      <c r="K16" s="29">
        <v>0.109</v>
      </c>
      <c r="L16" s="31">
        <f>ROUND(L$14*$D16,4)</f>
        <v>0.0389</v>
      </c>
      <c r="M16" s="31">
        <f>ROUND(M$14*$D16,4)</f>
        <v>0.026</v>
      </c>
      <c r="N16" s="31">
        <f>ROUND(N$14*$D16,4)</f>
        <v>0.0208</v>
      </c>
      <c r="O16" s="31">
        <f>0.075*D16</f>
        <v>0.019464285714285712</v>
      </c>
      <c r="P16" s="30">
        <f>0.07*D16-0.0001</f>
        <v>0.018066666666666665</v>
      </c>
      <c r="Q16" s="32">
        <f>0.0345*D16</f>
        <v>0.008953571428571429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</row>
    <row r="17" spans="1:138" ht="15">
      <c r="A17" s="2" t="s">
        <v>16</v>
      </c>
      <c r="B17" s="2"/>
      <c r="C17" s="2"/>
      <c r="D17" s="33">
        <f>F17/F19</f>
        <v>0.530952380952381</v>
      </c>
      <c r="E17" s="26"/>
      <c r="F17" s="34">
        <v>0.223</v>
      </c>
      <c r="G17" s="35">
        <f>0.43*D17</f>
        <v>0.2283095238095238</v>
      </c>
      <c r="H17" s="36">
        <v>0.209</v>
      </c>
      <c r="I17" s="37">
        <v>0.106</v>
      </c>
      <c r="J17" s="37">
        <f>0.25*D17</f>
        <v>0.13273809523809524</v>
      </c>
      <c r="K17" s="37">
        <f>0.24-0.109</f>
        <v>0.131</v>
      </c>
      <c r="L17" s="38">
        <f>ROUND(L$14*$D17,4)+0.0001</f>
        <v>0.07970000000000001</v>
      </c>
      <c r="M17" s="38">
        <f>ROUND(M$14*$D17,4)-0.0001</f>
        <v>0.053</v>
      </c>
      <c r="N17" s="38">
        <f>ROUND(N$14*$D17,4)</f>
        <v>0.0425</v>
      </c>
      <c r="O17" s="38">
        <f>0.075*D17</f>
        <v>0.03982142857142857</v>
      </c>
      <c r="P17" s="38">
        <f>0.07*D17</f>
        <v>0.03716666666666667</v>
      </c>
      <c r="Q17" s="39">
        <f>0.0345*D17</f>
        <v>0.018317857142857146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</row>
    <row r="18" spans="1:138" ht="15">
      <c r="A18" s="2" t="s">
        <v>17</v>
      </c>
      <c r="B18" s="2"/>
      <c r="C18" s="2"/>
      <c r="D18" s="33">
        <f>F18/F19</f>
        <v>0.2095238095238095</v>
      </c>
      <c r="E18" s="26"/>
      <c r="F18" s="34">
        <v>0.088</v>
      </c>
      <c r="G18" s="35">
        <f>0.43*D18</f>
        <v>0.09009523809523809</v>
      </c>
      <c r="H18" s="36">
        <v>0.022</v>
      </c>
      <c r="I18" s="37"/>
      <c r="J18" s="37">
        <f>0.25*D18</f>
        <v>0.052380952380952375</v>
      </c>
      <c r="K18" s="38">
        <v>0</v>
      </c>
      <c r="L18" s="38">
        <f>ROUND(L$14*$D18,4)</f>
        <v>0.0314</v>
      </c>
      <c r="M18" s="38">
        <f>ROUND(M$14*$D18,4)</f>
        <v>0.021</v>
      </c>
      <c r="N18" s="38">
        <f>ROUND(N$14*$D18,4)-0.0001</f>
        <v>0.0167</v>
      </c>
      <c r="O18" s="38">
        <f>0.075*D18</f>
        <v>0.015714285714285712</v>
      </c>
      <c r="P18" s="38">
        <f>0.07*D18</f>
        <v>0.014666666666666666</v>
      </c>
      <c r="Q18" s="39">
        <f>0.0345*D18</f>
        <v>0.007228571428571429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</row>
    <row r="19" spans="1:138" ht="15.75" thickBot="1">
      <c r="A19" s="2"/>
      <c r="B19" s="2" t="s">
        <v>18</v>
      </c>
      <c r="C19" s="2"/>
      <c r="D19" s="40">
        <f>SUM(D16:D18)</f>
        <v>1</v>
      </c>
      <c r="E19" s="26"/>
      <c r="F19" s="39">
        <f aca="true" t="shared" si="0" ref="F19:O19">SUM(F16:F18)</f>
        <v>0.42000000000000004</v>
      </c>
      <c r="G19" s="35">
        <f t="shared" si="0"/>
        <v>0.42999999999999994</v>
      </c>
      <c r="H19" s="38">
        <f t="shared" si="0"/>
        <v>0.34</v>
      </c>
      <c r="I19" s="38">
        <f t="shared" si="0"/>
        <v>0.26</v>
      </c>
      <c r="J19" s="38">
        <f t="shared" si="0"/>
        <v>0.25</v>
      </c>
      <c r="K19" s="38">
        <f t="shared" si="0"/>
        <v>0.24</v>
      </c>
      <c r="L19" s="38">
        <f t="shared" si="0"/>
        <v>0.15000000000000002</v>
      </c>
      <c r="M19" s="38">
        <f t="shared" si="0"/>
        <v>0.1</v>
      </c>
      <c r="N19" s="38">
        <f t="shared" si="0"/>
        <v>0.07999999999999999</v>
      </c>
      <c r="O19" s="38">
        <f t="shared" si="0"/>
        <v>0.075</v>
      </c>
      <c r="P19" s="38">
        <f>SUM(P16:P18)+0.0001</f>
        <v>0.06999999999999999</v>
      </c>
      <c r="Q19" s="39">
        <f>SUM(Q16:Q18)</f>
        <v>0.0345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</row>
    <row r="20" spans="1:138" ht="15">
      <c r="A20" s="2"/>
      <c r="B20" s="2"/>
      <c r="C20" s="2"/>
      <c r="D20" s="41"/>
      <c r="E20" s="2"/>
      <c r="F20" s="5"/>
      <c r="G20" s="5"/>
      <c r="H20" s="5"/>
      <c r="I20" s="5"/>
      <c r="J20" s="5"/>
      <c r="K20" s="5"/>
      <c r="L20" s="5"/>
      <c r="M20" s="5"/>
      <c r="N20" s="5"/>
      <c r="O20" s="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</row>
    <row r="21" spans="1:138" ht="15.7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</row>
    <row r="22" spans="1:138" ht="15">
      <c r="A22" s="2"/>
      <c r="B22" s="2"/>
      <c r="C22" s="2"/>
      <c r="D22" s="2"/>
      <c r="E22" s="2"/>
      <c r="F22" s="42" t="s">
        <v>19</v>
      </c>
      <c r="G22" s="43"/>
      <c r="H22" s="2"/>
      <c r="I22" s="44" t="s">
        <v>20</v>
      </c>
      <c r="J22" s="45"/>
      <c r="K22" s="45"/>
      <c r="L22" s="4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</row>
    <row r="23" spans="1:138" ht="18">
      <c r="A23" s="47" t="s">
        <v>21</v>
      </c>
      <c r="B23" s="48"/>
      <c r="C23" s="2"/>
      <c r="D23" s="2"/>
      <c r="E23" s="2"/>
      <c r="F23" s="49" t="s">
        <v>22</v>
      </c>
      <c r="G23" s="50" t="s">
        <v>23</v>
      </c>
      <c r="H23" s="26"/>
      <c r="I23" s="51" t="s">
        <v>23</v>
      </c>
      <c r="J23" s="52" t="s">
        <v>23</v>
      </c>
      <c r="K23" s="53" t="s">
        <v>24</v>
      </c>
      <c r="L23" s="4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</row>
    <row r="24" spans="1:138" ht="15.75" thickBot="1">
      <c r="A24" s="54" t="s">
        <v>15</v>
      </c>
      <c r="B24" s="2"/>
      <c r="C24" s="2"/>
      <c r="D24" s="2"/>
      <c r="E24" s="2"/>
      <c r="F24" s="55"/>
      <c r="G24" s="56" t="s">
        <v>25</v>
      </c>
      <c r="H24" s="26"/>
      <c r="I24" s="57" t="s">
        <v>26</v>
      </c>
      <c r="J24" s="58" t="s">
        <v>27</v>
      </c>
      <c r="K24" s="59" t="s">
        <v>28</v>
      </c>
      <c r="L24" s="60" t="s">
        <v>29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</row>
    <row r="25" spans="1:138" ht="15">
      <c r="A25" s="2" t="s">
        <v>30</v>
      </c>
      <c r="B25" s="2"/>
      <c r="C25" s="2"/>
      <c r="D25" s="2"/>
      <c r="E25" s="2"/>
      <c r="F25" s="61" t="s">
        <v>31</v>
      </c>
      <c r="G25" s="62" t="s">
        <v>32</v>
      </c>
      <c r="H25" s="26"/>
      <c r="I25" s="63" t="s">
        <v>33</v>
      </c>
      <c r="J25" s="64" t="s">
        <v>34</v>
      </c>
      <c r="K25" s="65" t="s">
        <v>35</v>
      </c>
      <c r="L25" s="66" t="s">
        <v>35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</row>
    <row r="26" spans="1:138" ht="15">
      <c r="A26" s="2" t="s">
        <v>36</v>
      </c>
      <c r="B26" s="2"/>
      <c r="C26" s="2"/>
      <c r="D26" s="2"/>
      <c r="E26" s="2"/>
      <c r="F26" s="67" t="s">
        <v>37</v>
      </c>
      <c r="G26" s="62" t="s">
        <v>32</v>
      </c>
      <c r="H26" s="26"/>
      <c r="I26" s="63" t="s">
        <v>38</v>
      </c>
      <c r="J26" s="64" t="s">
        <v>39</v>
      </c>
      <c r="K26" s="65" t="s">
        <v>35</v>
      </c>
      <c r="L26" s="66" t="s">
        <v>35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</row>
    <row r="27" spans="1:138" ht="15">
      <c r="A27" s="2" t="s">
        <v>40</v>
      </c>
      <c r="B27" s="2"/>
      <c r="C27" s="2"/>
      <c r="D27" s="2"/>
      <c r="E27" s="2"/>
      <c r="F27" s="67" t="s">
        <v>41</v>
      </c>
      <c r="G27" s="62" t="s">
        <v>32</v>
      </c>
      <c r="H27" s="26"/>
      <c r="I27" s="68" t="s">
        <v>42</v>
      </c>
      <c r="J27" s="69" t="s">
        <v>43</v>
      </c>
      <c r="K27" s="70" t="s">
        <v>35</v>
      </c>
      <c r="L27" s="66" t="s">
        <v>35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</row>
    <row r="28" spans="1:138" ht="15">
      <c r="A28" s="2" t="s">
        <v>44</v>
      </c>
      <c r="B28" s="2"/>
      <c r="C28" s="2"/>
      <c r="D28" s="2"/>
      <c r="E28" s="2"/>
      <c r="F28" s="67" t="s">
        <v>45</v>
      </c>
      <c r="G28" s="62" t="s">
        <v>32</v>
      </c>
      <c r="H28" s="26"/>
      <c r="I28" s="68" t="s">
        <v>46</v>
      </c>
      <c r="J28" s="69" t="s">
        <v>47</v>
      </c>
      <c r="K28" s="70" t="s">
        <v>35</v>
      </c>
      <c r="L28" s="66" t="s">
        <v>35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</row>
    <row r="29" spans="1:138" ht="15">
      <c r="A29" s="2" t="s">
        <v>48</v>
      </c>
      <c r="B29" s="2"/>
      <c r="C29" s="2"/>
      <c r="D29" s="2"/>
      <c r="E29" s="2"/>
      <c r="F29" s="67" t="s">
        <v>49</v>
      </c>
      <c r="G29" s="71" t="s">
        <v>32</v>
      </c>
      <c r="H29" s="26"/>
      <c r="I29" s="68" t="s">
        <v>50</v>
      </c>
      <c r="J29" s="69" t="s">
        <v>51</v>
      </c>
      <c r="K29" s="70" t="s">
        <v>35</v>
      </c>
      <c r="L29" s="66" t="s">
        <v>35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</row>
    <row r="30" spans="1:138" ht="15">
      <c r="A30" s="2" t="s">
        <v>52</v>
      </c>
      <c r="B30" s="2"/>
      <c r="C30" s="2"/>
      <c r="D30" s="2"/>
      <c r="E30" s="2"/>
      <c r="F30" s="67" t="s">
        <v>53</v>
      </c>
      <c r="G30" s="62" t="s">
        <v>32</v>
      </c>
      <c r="H30" s="26"/>
      <c r="I30" s="63" t="s">
        <v>54</v>
      </c>
      <c r="J30" s="64" t="s">
        <v>55</v>
      </c>
      <c r="K30" s="65" t="s">
        <v>35</v>
      </c>
      <c r="L30" s="66" t="s">
        <v>35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</row>
    <row r="31" spans="1:138" ht="15">
      <c r="A31" s="2"/>
      <c r="B31" s="2"/>
      <c r="C31" s="2"/>
      <c r="D31" s="2"/>
      <c r="E31" s="2"/>
      <c r="F31" s="67"/>
      <c r="G31" s="72"/>
      <c r="H31" s="2"/>
      <c r="I31" s="63"/>
      <c r="J31" s="63"/>
      <c r="K31" s="63"/>
      <c r="L31" s="6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</row>
    <row r="32" spans="1:138" ht="15">
      <c r="A32" s="2" t="s">
        <v>16</v>
      </c>
      <c r="B32" s="2"/>
      <c r="C32" s="2"/>
      <c r="D32" s="2"/>
      <c r="E32" s="2"/>
      <c r="F32" s="67" t="s">
        <v>56</v>
      </c>
      <c r="G32" s="73" t="s">
        <v>57</v>
      </c>
      <c r="H32" s="26"/>
      <c r="I32" s="63" t="s">
        <v>58</v>
      </c>
      <c r="J32" s="64" t="s">
        <v>59</v>
      </c>
      <c r="K32" s="65" t="s">
        <v>60</v>
      </c>
      <c r="L32" s="66" t="s">
        <v>61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</row>
    <row r="33" spans="1:138" ht="15.75" thickBot="1">
      <c r="A33" s="2" t="s">
        <v>62</v>
      </c>
      <c r="B33" s="2"/>
      <c r="C33" s="2"/>
      <c r="D33" s="2"/>
      <c r="E33" s="2"/>
      <c r="F33" s="74" t="s">
        <v>56</v>
      </c>
      <c r="G33" s="75" t="s">
        <v>63</v>
      </c>
      <c r="H33" s="26"/>
      <c r="I33" s="63" t="s">
        <v>64</v>
      </c>
      <c r="J33" s="64" t="s">
        <v>65</v>
      </c>
      <c r="K33" s="65" t="s">
        <v>66</v>
      </c>
      <c r="L33" s="66" t="s">
        <v>67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</row>
    <row r="34" spans="1:138" ht="15">
      <c r="A34" s="2"/>
      <c r="B34" s="2"/>
      <c r="C34" s="2"/>
      <c r="D34" s="2"/>
      <c r="E34" s="2"/>
      <c r="F34" s="41"/>
      <c r="G34" s="41"/>
      <c r="H34" s="2"/>
      <c r="I34" s="5"/>
      <c r="J34" s="5"/>
      <c r="K34" s="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</row>
    <row r="35" spans="1:138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</row>
    <row r="36" spans="1:138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</row>
    <row r="37" spans="1:138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</row>
    <row r="38" spans="1:138" ht="15">
      <c r="A38" s="76" t="s">
        <v>10</v>
      </c>
      <c r="B38" s="2" t="s">
        <v>68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</row>
    <row r="39" spans="1:138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</row>
    <row r="40" spans="1:138" ht="15">
      <c r="A40" s="2" t="s">
        <v>69</v>
      </c>
      <c r="B40" s="2"/>
      <c r="C40" s="2"/>
      <c r="D40" s="2"/>
      <c r="E40" s="2"/>
      <c r="F40" s="77" t="s">
        <v>19</v>
      </c>
      <c r="G40" s="78"/>
      <c r="H40" s="2"/>
      <c r="I40" s="44" t="s">
        <v>20</v>
      </c>
      <c r="J40" s="45"/>
      <c r="K40" s="79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</row>
    <row r="41" spans="1:138" ht="15.75" thickBot="1">
      <c r="A41" s="2"/>
      <c r="B41" s="2"/>
      <c r="C41" s="64"/>
      <c r="D41" s="80">
        <v>0.43</v>
      </c>
      <c r="E41" s="2"/>
      <c r="F41" s="81" t="s">
        <v>70</v>
      </c>
      <c r="G41" s="82" t="s">
        <v>25</v>
      </c>
      <c r="H41" s="2"/>
      <c r="I41" s="57" t="s">
        <v>26</v>
      </c>
      <c r="J41" s="58" t="s">
        <v>27</v>
      </c>
      <c r="K41" s="60" t="s">
        <v>28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</row>
    <row r="42" spans="1:138" ht="15">
      <c r="A42" s="2" t="s">
        <v>71</v>
      </c>
      <c r="B42" s="2"/>
      <c r="C42" s="38">
        <f>D42/$D$41</f>
        <v>0.11813953488372093</v>
      </c>
      <c r="D42" s="39">
        <v>0.0508</v>
      </c>
      <c r="E42" s="2"/>
      <c r="F42" s="83" t="s">
        <v>72</v>
      </c>
      <c r="G42" s="66" t="s">
        <v>32</v>
      </c>
      <c r="H42" s="2"/>
      <c r="I42" s="68" t="s">
        <v>33</v>
      </c>
      <c r="J42" s="68" t="s">
        <v>34</v>
      </c>
      <c r="K42" s="66" t="s">
        <v>35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</row>
    <row r="43" spans="1:138" ht="15">
      <c r="A43" s="2" t="s">
        <v>73</v>
      </c>
      <c r="B43" s="2"/>
      <c r="C43" s="38">
        <f>D43/$D$41</f>
        <v>0.24</v>
      </c>
      <c r="D43" s="39">
        <v>0.1032</v>
      </c>
      <c r="E43" s="2"/>
      <c r="F43" s="64" t="s">
        <v>72</v>
      </c>
      <c r="G43" s="66" t="s">
        <v>32</v>
      </c>
      <c r="H43" s="2"/>
      <c r="I43" s="68" t="s">
        <v>74</v>
      </c>
      <c r="J43" s="68" t="s">
        <v>75</v>
      </c>
      <c r="K43" s="66" t="s">
        <v>35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</row>
    <row r="44" spans="1:138" ht="15">
      <c r="A44" s="2" t="s">
        <v>16</v>
      </c>
      <c r="B44" s="2"/>
      <c r="C44" s="38">
        <f>D44/$D$41</f>
        <v>0.5790697674418605</v>
      </c>
      <c r="D44" s="39">
        <v>0.249</v>
      </c>
      <c r="E44" s="2"/>
      <c r="F44" s="64" t="s">
        <v>72</v>
      </c>
      <c r="G44" s="66" t="s">
        <v>57</v>
      </c>
      <c r="H44" s="2"/>
      <c r="I44" s="68" t="s">
        <v>58</v>
      </c>
      <c r="J44" s="68" t="s">
        <v>59</v>
      </c>
      <c r="K44" s="66" t="s">
        <v>60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</row>
    <row r="45" spans="1:138" ht="15">
      <c r="A45" s="2" t="s">
        <v>76</v>
      </c>
      <c r="B45" s="2"/>
      <c r="C45" s="38">
        <f>D45/$D$41</f>
        <v>0.06279069767441861</v>
      </c>
      <c r="D45" s="39">
        <v>0.027</v>
      </c>
      <c r="E45" s="2"/>
      <c r="F45" s="64" t="s">
        <v>72</v>
      </c>
      <c r="G45" s="66" t="s">
        <v>63</v>
      </c>
      <c r="H45" s="2"/>
      <c r="I45" s="63" t="s">
        <v>64</v>
      </c>
      <c r="J45" s="63" t="s">
        <v>65</v>
      </c>
      <c r="K45" s="66" t="s">
        <v>66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</row>
    <row r="46" spans="1:138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</row>
    <row r="47" spans="1:138" ht="15">
      <c r="A47" s="2" t="s">
        <v>77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</row>
    <row r="48" spans="1:138" ht="15.75" thickBot="1">
      <c r="A48" s="2"/>
      <c r="B48" s="2"/>
      <c r="C48" s="64"/>
      <c r="D48" s="80">
        <f>SUM(D49:D52)</f>
        <v>0.42000000000000004</v>
      </c>
      <c r="E48" s="2"/>
      <c r="F48" s="84"/>
      <c r="G48" s="85" t="s">
        <v>25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</row>
    <row r="49" spans="1:138" ht="15.75" thickBot="1">
      <c r="A49" s="2" t="s">
        <v>78</v>
      </c>
      <c r="B49" s="2"/>
      <c r="C49" s="38">
        <f>D49/$D$41</f>
        <v>0.12674418604651164</v>
      </c>
      <c r="D49" s="39">
        <v>0.0545</v>
      </c>
      <c r="E49" s="2"/>
      <c r="F49" s="86" t="s">
        <v>79</v>
      </c>
      <c r="G49" s="66" t="s">
        <v>32</v>
      </c>
      <c r="H49" s="2"/>
      <c r="I49" s="63" t="s">
        <v>80</v>
      </c>
      <c r="J49" s="64" t="s">
        <v>81</v>
      </c>
      <c r="K49" s="65" t="s">
        <v>35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</row>
    <row r="50" spans="1:138" ht="15.75" thickBot="1">
      <c r="A50" s="2" t="s">
        <v>82</v>
      </c>
      <c r="B50" s="2"/>
      <c r="C50" s="38">
        <f>D50/$D$41</f>
        <v>0.12674418604651164</v>
      </c>
      <c r="D50" s="39">
        <v>0.0545</v>
      </c>
      <c r="E50" s="2"/>
      <c r="F50" s="86" t="s">
        <v>79</v>
      </c>
      <c r="G50" s="66" t="s">
        <v>32</v>
      </c>
      <c r="H50" s="2"/>
      <c r="I50" s="68" t="s">
        <v>83</v>
      </c>
      <c r="J50" s="68" t="s">
        <v>84</v>
      </c>
      <c r="K50" s="66" t="s">
        <v>35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</row>
    <row r="51" spans="1:138" ht="15.75" thickBot="1">
      <c r="A51" s="2" t="s">
        <v>16</v>
      </c>
      <c r="B51" s="2"/>
      <c r="C51" s="38">
        <f>D51/$D$41</f>
        <v>0.5186046511627908</v>
      </c>
      <c r="D51" s="87">
        <v>0.223</v>
      </c>
      <c r="E51" s="2"/>
      <c r="F51" s="86" t="s">
        <v>79</v>
      </c>
      <c r="G51" s="66" t="s">
        <v>57</v>
      </c>
      <c r="H51" s="2"/>
      <c r="I51" s="68" t="s">
        <v>58</v>
      </c>
      <c r="J51" s="68" t="s">
        <v>59</v>
      </c>
      <c r="K51" s="66" t="s">
        <v>60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</row>
    <row r="52" spans="1:138" ht="15">
      <c r="A52" s="2" t="s">
        <v>76</v>
      </c>
      <c r="B52" s="2"/>
      <c r="C52" s="38">
        <f>D52/$D$41</f>
        <v>0.20465116279069767</v>
      </c>
      <c r="D52" s="87">
        <v>0.088</v>
      </c>
      <c r="E52" s="2"/>
      <c r="F52" s="83" t="s">
        <v>79</v>
      </c>
      <c r="G52" s="66" t="s">
        <v>63</v>
      </c>
      <c r="H52" s="2"/>
      <c r="I52" s="63" t="s">
        <v>64</v>
      </c>
      <c r="J52" s="63" t="s">
        <v>65</v>
      </c>
      <c r="K52" s="66" t="s">
        <v>66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</row>
    <row r="53" spans="1:13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</row>
    <row r="54" spans="1:138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</row>
    <row r="55" spans="1:138" ht="15">
      <c r="A55" s="2"/>
      <c r="B55" s="2"/>
      <c r="C55" s="2"/>
      <c r="D55" s="88" t="s">
        <v>85</v>
      </c>
      <c r="E55" s="89"/>
      <c r="F55" s="90" t="s">
        <v>86</v>
      </c>
      <c r="G55" s="91" t="s">
        <v>87</v>
      </c>
      <c r="H55" s="91"/>
      <c r="I55" s="60" t="s">
        <v>88</v>
      </c>
      <c r="J55" s="92" t="s">
        <v>89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</row>
    <row r="56" spans="1:138" ht="15">
      <c r="A56" s="2"/>
      <c r="B56" s="2"/>
      <c r="C56" s="2"/>
      <c r="D56" s="93"/>
      <c r="E56" s="94"/>
      <c r="F56" s="64">
        <v>519001</v>
      </c>
      <c r="G56" s="95">
        <v>519001</v>
      </c>
      <c r="H56" s="95"/>
      <c r="I56" s="95" t="s">
        <v>90</v>
      </c>
      <c r="J56" s="95" t="s">
        <v>91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</row>
    <row r="57" spans="1:138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</row>
    <row r="58" spans="1:13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</row>
    <row r="59" spans="1:138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</row>
    <row r="60" spans="1:138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</row>
    <row r="61" spans="1:138" ht="15.75">
      <c r="A61" s="96" t="s">
        <v>92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</row>
    <row r="62" spans="1:138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</row>
    <row r="63" spans="1:138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</row>
    <row r="64" spans="1:138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</row>
    <row r="65" spans="1:138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</row>
    <row r="66" spans="1:138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</row>
    <row r="67" spans="1:138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</row>
    <row r="68" spans="1:138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</row>
    <row r="69" spans="1:138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</row>
    <row r="70" spans="1:138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</row>
    <row r="71" spans="1:138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</row>
    <row r="72" spans="1:138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</row>
    <row r="73" spans="1:138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</row>
    <row r="74" spans="1:138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</row>
    <row r="75" spans="1:138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</row>
    <row r="76" spans="1:138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</row>
    <row r="77" spans="1:138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</row>
  </sheetData>
  <printOptions/>
  <pageMargins left="0.25" right="0.475" top="0.5" bottom="0.2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60"/>
  <sheetViews>
    <sheetView showGridLines="0" tabSelected="1" defaultGridColor="0" view="pageBreakPreview" zoomScale="60" zoomScaleNormal="75" colorId="22" workbookViewId="0" topLeftCell="A1">
      <selection activeCell="A1" sqref="A1"/>
    </sheetView>
  </sheetViews>
  <sheetFormatPr defaultColWidth="9.77734375" defaultRowHeight="15"/>
  <cols>
    <col min="5" max="5" width="4.77734375" style="0" customWidth="1"/>
    <col min="6" max="6" width="13.77734375" style="0" customWidth="1"/>
    <col min="9" max="9" width="22.77734375" style="0" customWidth="1"/>
    <col min="10" max="10" width="11.77734375" style="0" customWidth="1"/>
    <col min="11" max="13" width="8.77734375" style="0" customWidth="1"/>
    <col min="18" max="18" width="1.77734375" style="0" customWidth="1"/>
  </cols>
  <sheetData>
    <row r="1" spans="1:18" ht="15">
      <c r="A1" s="1" t="str">
        <f ca="1">CELL("FILENAME")</f>
        <v>T:\Acctserv\cost\[43_2005-SPLIT (Indirect Cost Rate Split).xls]NON_FEDERAL</v>
      </c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3">
        <f ca="1">NOW()</f>
        <v>38531.576344444446</v>
      </c>
      <c r="B2" s="2"/>
      <c r="C2" s="2"/>
      <c r="D2" s="2"/>
      <c r="E2" s="2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4">
        <f ca="1">NOW()</f>
        <v>38531.576344444446</v>
      </c>
      <c r="B3" s="2"/>
      <c r="C3" s="2"/>
      <c r="D3" s="2"/>
      <c r="E3" s="2"/>
      <c r="F3" s="2"/>
      <c r="G3" s="2" t="s">
        <v>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2"/>
      <c r="B6" s="2"/>
      <c r="C6" s="2"/>
      <c r="D6" s="2"/>
      <c r="E6" s="2" t="s">
        <v>93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2"/>
      <c r="B7" s="2"/>
      <c r="C7" s="2"/>
      <c r="D7" s="2"/>
      <c r="E7" s="2" t="s">
        <v>94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5" t="s">
        <v>6</v>
      </c>
      <c r="B10" s="5"/>
      <c r="C10" s="5"/>
      <c r="D10" s="6" t="s">
        <v>7</v>
      </c>
      <c r="E10" s="5"/>
      <c r="F10" s="5"/>
      <c r="G10" s="5"/>
      <c r="H10" s="5" t="s">
        <v>8</v>
      </c>
      <c r="I10" s="5"/>
      <c r="J10" s="5"/>
      <c r="K10" s="5"/>
      <c r="L10" s="5"/>
      <c r="M10" s="5"/>
      <c r="N10" s="5"/>
      <c r="O10" s="5"/>
      <c r="P10" s="5"/>
      <c r="Q10" s="5"/>
      <c r="R10" s="2"/>
    </row>
    <row r="11" spans="1:18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.7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2"/>
      <c r="B13" s="2"/>
      <c r="C13" s="2"/>
      <c r="D13" s="9" t="s">
        <v>95</v>
      </c>
      <c r="E13" s="19"/>
      <c r="F13" s="97">
        <v>0.26</v>
      </c>
      <c r="G13" s="98">
        <v>0.25</v>
      </c>
      <c r="H13" s="98">
        <v>0.24</v>
      </c>
      <c r="I13" s="98">
        <v>0.2</v>
      </c>
      <c r="J13" s="98">
        <v>0.18</v>
      </c>
      <c r="K13" s="98">
        <v>0.15</v>
      </c>
      <c r="L13" s="98">
        <v>0.12</v>
      </c>
      <c r="M13" s="98">
        <v>0.1</v>
      </c>
      <c r="N13" s="98">
        <v>0.09</v>
      </c>
      <c r="O13" s="98">
        <v>0.08</v>
      </c>
      <c r="P13" s="98">
        <v>0.06</v>
      </c>
      <c r="Q13" s="99">
        <v>0.05</v>
      </c>
      <c r="R13" s="26"/>
    </row>
    <row r="14" spans="1:18" ht="15.75" thickBot="1">
      <c r="A14" s="2"/>
      <c r="B14" s="2"/>
      <c r="C14" s="2"/>
      <c r="D14" s="100"/>
      <c r="E14" s="19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3"/>
      <c r="R14" s="26"/>
    </row>
    <row r="15" spans="1:18" ht="15">
      <c r="A15" s="2" t="s">
        <v>15</v>
      </c>
      <c r="B15" s="2"/>
      <c r="C15" s="2"/>
      <c r="D15" s="25">
        <v>0</v>
      </c>
      <c r="E15" s="26"/>
      <c r="F15" s="104">
        <f aca="true" t="shared" si="0" ref="F15:Q17">$D15*F$13</f>
        <v>0</v>
      </c>
      <c r="G15" s="30">
        <f t="shared" si="0"/>
        <v>0</v>
      </c>
      <c r="H15" s="30">
        <f t="shared" si="0"/>
        <v>0</v>
      </c>
      <c r="I15" s="30">
        <f t="shared" si="0"/>
        <v>0</v>
      </c>
      <c r="J15" s="30">
        <f t="shared" si="0"/>
        <v>0</v>
      </c>
      <c r="K15" s="30">
        <f t="shared" si="0"/>
        <v>0</v>
      </c>
      <c r="L15" s="30">
        <f t="shared" si="0"/>
        <v>0</v>
      </c>
      <c r="M15" s="30">
        <f t="shared" si="0"/>
        <v>0</v>
      </c>
      <c r="N15" s="30">
        <f t="shared" si="0"/>
        <v>0</v>
      </c>
      <c r="O15" s="30">
        <f t="shared" si="0"/>
        <v>0</v>
      </c>
      <c r="P15" s="30">
        <f t="shared" si="0"/>
        <v>0</v>
      </c>
      <c r="Q15" s="105">
        <f t="shared" si="0"/>
        <v>0</v>
      </c>
      <c r="R15" s="26"/>
    </row>
    <row r="16" spans="1:18" ht="15">
      <c r="A16" s="2" t="s">
        <v>16</v>
      </c>
      <c r="B16" s="2"/>
      <c r="C16" s="2"/>
      <c r="D16" s="33">
        <v>0.9</v>
      </c>
      <c r="E16" s="26"/>
      <c r="F16" s="106">
        <f t="shared" si="0"/>
        <v>0.234</v>
      </c>
      <c r="G16" s="37">
        <f t="shared" si="0"/>
        <v>0.225</v>
      </c>
      <c r="H16" s="37">
        <f t="shared" si="0"/>
        <v>0.216</v>
      </c>
      <c r="I16" s="37">
        <f t="shared" si="0"/>
        <v>0.18000000000000002</v>
      </c>
      <c r="J16" s="37">
        <f t="shared" si="0"/>
        <v>0.162</v>
      </c>
      <c r="K16" s="37">
        <f t="shared" si="0"/>
        <v>0.135</v>
      </c>
      <c r="L16" s="37">
        <f t="shared" si="0"/>
        <v>0.108</v>
      </c>
      <c r="M16" s="37">
        <f t="shared" si="0"/>
        <v>0.09000000000000001</v>
      </c>
      <c r="N16" s="37">
        <f t="shared" si="0"/>
        <v>0.081</v>
      </c>
      <c r="O16" s="37">
        <f t="shared" si="0"/>
        <v>0.07200000000000001</v>
      </c>
      <c r="P16" s="37">
        <f t="shared" si="0"/>
        <v>0.054</v>
      </c>
      <c r="Q16" s="107">
        <f t="shared" si="0"/>
        <v>0.045000000000000005</v>
      </c>
      <c r="R16" s="26"/>
    </row>
    <row r="17" spans="1:18" ht="15">
      <c r="A17" s="2" t="s">
        <v>17</v>
      </c>
      <c r="B17" s="2"/>
      <c r="C17" s="2"/>
      <c r="D17" s="33">
        <v>0.1</v>
      </c>
      <c r="E17" s="26"/>
      <c r="F17" s="106">
        <f t="shared" si="0"/>
        <v>0.026000000000000002</v>
      </c>
      <c r="G17" s="37">
        <f t="shared" si="0"/>
        <v>0.025</v>
      </c>
      <c r="H17" s="37">
        <f t="shared" si="0"/>
        <v>0.024</v>
      </c>
      <c r="I17" s="37">
        <f t="shared" si="0"/>
        <v>0.020000000000000004</v>
      </c>
      <c r="J17" s="37">
        <f t="shared" si="0"/>
        <v>0.018</v>
      </c>
      <c r="K17" s="37">
        <f t="shared" si="0"/>
        <v>0.015</v>
      </c>
      <c r="L17" s="37">
        <f t="shared" si="0"/>
        <v>0.012</v>
      </c>
      <c r="M17" s="37">
        <f t="shared" si="0"/>
        <v>0.010000000000000002</v>
      </c>
      <c r="N17" s="37">
        <f t="shared" si="0"/>
        <v>0.009</v>
      </c>
      <c r="O17" s="37">
        <f t="shared" si="0"/>
        <v>0.008</v>
      </c>
      <c r="P17" s="37">
        <f t="shared" si="0"/>
        <v>0.006</v>
      </c>
      <c r="Q17" s="107">
        <f t="shared" si="0"/>
        <v>0.005000000000000001</v>
      </c>
      <c r="R17" s="26"/>
    </row>
    <row r="18" spans="1:18" ht="15.75" thickBot="1">
      <c r="A18" s="2"/>
      <c r="B18" s="2" t="s">
        <v>18</v>
      </c>
      <c r="C18" s="2"/>
      <c r="D18" s="40">
        <f>SUM(D15:D17)</f>
        <v>1</v>
      </c>
      <c r="E18" s="26"/>
      <c r="F18" s="108">
        <f aca="true" t="shared" si="1" ref="F18:Q18">SUM(F15:F17)</f>
        <v>0.26</v>
      </c>
      <c r="G18" s="109">
        <f t="shared" si="1"/>
        <v>0.25</v>
      </c>
      <c r="H18" s="109">
        <f t="shared" si="1"/>
        <v>0.24</v>
      </c>
      <c r="I18" s="109">
        <f t="shared" si="1"/>
        <v>0.2</v>
      </c>
      <c r="J18" s="109">
        <f t="shared" si="1"/>
        <v>0.18</v>
      </c>
      <c r="K18" s="109">
        <f t="shared" si="1"/>
        <v>0.15000000000000002</v>
      </c>
      <c r="L18" s="109">
        <f t="shared" si="1"/>
        <v>0.12</v>
      </c>
      <c r="M18" s="109">
        <f t="shared" si="1"/>
        <v>0.1</v>
      </c>
      <c r="N18" s="109">
        <f t="shared" si="1"/>
        <v>0.09</v>
      </c>
      <c r="O18" s="109">
        <f t="shared" si="1"/>
        <v>0.08000000000000002</v>
      </c>
      <c r="P18" s="109">
        <f t="shared" si="1"/>
        <v>0.06</v>
      </c>
      <c r="Q18" s="110">
        <f t="shared" si="1"/>
        <v>0.05</v>
      </c>
      <c r="R18" s="26"/>
    </row>
    <row r="19" spans="1:18" ht="15">
      <c r="A19" s="2"/>
      <c r="B19" s="2"/>
      <c r="C19" s="2"/>
      <c r="D19" s="41"/>
      <c r="E19" s="2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2"/>
    </row>
    <row r="20" spans="1:18" ht="15.7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2"/>
      <c r="B21" s="2"/>
      <c r="C21" s="2"/>
      <c r="D21" s="2"/>
      <c r="E21" s="2"/>
      <c r="F21" s="42" t="s">
        <v>19</v>
      </c>
      <c r="G21" s="43"/>
      <c r="H21" s="2"/>
      <c r="I21" s="77" t="s">
        <v>20</v>
      </c>
      <c r="J21" s="111"/>
      <c r="K21" s="78"/>
      <c r="L21" s="2"/>
      <c r="M21" s="2"/>
      <c r="N21" s="2"/>
      <c r="O21" s="2"/>
      <c r="P21" s="2"/>
      <c r="Q21" s="2"/>
      <c r="R21" s="2"/>
    </row>
    <row r="22" spans="1:18" ht="15">
      <c r="A22" s="2" t="s">
        <v>21</v>
      </c>
      <c r="B22" s="2"/>
      <c r="C22" s="2"/>
      <c r="D22" s="2"/>
      <c r="E22" s="2"/>
      <c r="F22" s="49" t="s">
        <v>22</v>
      </c>
      <c r="G22" s="50" t="s">
        <v>25</v>
      </c>
      <c r="H22" s="26"/>
      <c r="I22" s="112" t="s">
        <v>23</v>
      </c>
      <c r="J22" s="112" t="s">
        <v>23</v>
      </c>
      <c r="K22" s="113" t="s">
        <v>25</v>
      </c>
      <c r="L22" s="2"/>
      <c r="M22" s="2"/>
      <c r="N22" s="2"/>
      <c r="O22" s="2"/>
      <c r="P22" s="2"/>
      <c r="Q22" s="2"/>
      <c r="R22" s="2"/>
    </row>
    <row r="23" spans="1:18" ht="15.75" thickBot="1">
      <c r="A23" s="2" t="s">
        <v>15</v>
      </c>
      <c r="B23" s="2"/>
      <c r="C23" s="2"/>
      <c r="D23" s="2"/>
      <c r="E23" s="2"/>
      <c r="F23" s="55"/>
      <c r="G23" s="114"/>
      <c r="H23" s="26"/>
      <c r="I23" s="115" t="s">
        <v>96</v>
      </c>
      <c r="J23" s="81" t="s">
        <v>27</v>
      </c>
      <c r="K23" s="116" t="s">
        <v>29</v>
      </c>
      <c r="L23" s="2"/>
      <c r="M23" s="2"/>
      <c r="N23" s="2"/>
      <c r="O23" s="2"/>
      <c r="P23" s="2"/>
      <c r="Q23" s="2"/>
      <c r="R23" s="2"/>
    </row>
    <row r="24" spans="1:18" ht="15">
      <c r="A24" s="2" t="s">
        <v>30</v>
      </c>
      <c r="B24" s="2"/>
      <c r="C24" s="2"/>
      <c r="D24" s="2"/>
      <c r="E24" s="2"/>
      <c r="F24" s="61" t="s">
        <v>31</v>
      </c>
      <c r="G24" s="117" t="s">
        <v>32</v>
      </c>
      <c r="H24" s="26"/>
      <c r="I24" s="118" t="s">
        <v>33</v>
      </c>
      <c r="J24" s="118" t="s">
        <v>34</v>
      </c>
      <c r="K24" s="119" t="s">
        <v>35</v>
      </c>
      <c r="L24" s="2"/>
      <c r="M24" s="2"/>
      <c r="N24" s="2"/>
      <c r="O24" s="2"/>
      <c r="P24" s="2"/>
      <c r="Q24" s="2"/>
      <c r="R24" s="2"/>
    </row>
    <row r="25" spans="1:18" ht="15">
      <c r="A25" s="2" t="s">
        <v>36</v>
      </c>
      <c r="B25" s="2"/>
      <c r="C25" s="2"/>
      <c r="D25" s="2"/>
      <c r="E25" s="2"/>
      <c r="F25" s="67" t="s">
        <v>37</v>
      </c>
      <c r="G25" s="73" t="s">
        <v>32</v>
      </c>
      <c r="H25" s="26"/>
      <c r="I25" s="68" t="s">
        <v>38</v>
      </c>
      <c r="J25" s="68" t="s">
        <v>39</v>
      </c>
      <c r="K25" s="120" t="s">
        <v>35</v>
      </c>
      <c r="L25" s="2"/>
      <c r="M25" s="2"/>
      <c r="N25" s="2"/>
      <c r="O25" s="2"/>
      <c r="P25" s="2"/>
      <c r="Q25" s="2"/>
      <c r="R25" s="2"/>
    </row>
    <row r="26" spans="1:18" ht="15">
      <c r="A26" s="2" t="s">
        <v>40</v>
      </c>
      <c r="B26" s="2"/>
      <c r="C26" s="2"/>
      <c r="D26" s="2"/>
      <c r="E26" s="2"/>
      <c r="F26" s="67" t="s">
        <v>41</v>
      </c>
      <c r="G26" s="73" t="s">
        <v>32</v>
      </c>
      <c r="H26" s="26"/>
      <c r="I26" s="68" t="s">
        <v>42</v>
      </c>
      <c r="J26" s="68" t="s">
        <v>43</v>
      </c>
      <c r="K26" s="120" t="s">
        <v>35</v>
      </c>
      <c r="L26" s="2"/>
      <c r="M26" s="2"/>
      <c r="N26" s="2"/>
      <c r="O26" s="2"/>
      <c r="P26" s="2"/>
      <c r="Q26" s="2"/>
      <c r="R26" s="2"/>
    </row>
    <row r="27" spans="1:18" ht="15">
      <c r="A27" s="2" t="s">
        <v>44</v>
      </c>
      <c r="B27" s="2"/>
      <c r="C27" s="2"/>
      <c r="D27" s="2"/>
      <c r="E27" s="2"/>
      <c r="F27" s="67" t="s">
        <v>45</v>
      </c>
      <c r="G27" s="73" t="s">
        <v>32</v>
      </c>
      <c r="H27" s="26"/>
      <c r="I27" s="68" t="s">
        <v>46</v>
      </c>
      <c r="J27" s="68" t="s">
        <v>47</v>
      </c>
      <c r="K27" s="120" t="s">
        <v>35</v>
      </c>
      <c r="L27" s="2"/>
      <c r="M27" s="2"/>
      <c r="N27" s="2"/>
      <c r="O27" s="2"/>
      <c r="P27" s="2"/>
      <c r="Q27" s="2"/>
      <c r="R27" s="2"/>
    </row>
    <row r="28" spans="1:18" ht="15">
      <c r="A28" s="2" t="s">
        <v>48</v>
      </c>
      <c r="B28" s="2"/>
      <c r="C28" s="2"/>
      <c r="D28" s="2"/>
      <c r="E28" s="2"/>
      <c r="F28" s="67" t="s">
        <v>49</v>
      </c>
      <c r="G28" s="73" t="s">
        <v>32</v>
      </c>
      <c r="H28" s="26"/>
      <c r="I28" s="68" t="s">
        <v>50</v>
      </c>
      <c r="J28" s="68" t="s">
        <v>51</v>
      </c>
      <c r="K28" s="120" t="s">
        <v>35</v>
      </c>
      <c r="L28" s="2"/>
      <c r="M28" s="2"/>
      <c r="N28" s="2"/>
      <c r="O28" s="2"/>
      <c r="P28" s="2"/>
      <c r="Q28" s="2"/>
      <c r="R28" s="2"/>
    </row>
    <row r="29" spans="1:18" ht="15">
      <c r="A29" s="2" t="s">
        <v>52</v>
      </c>
      <c r="B29" s="2"/>
      <c r="C29" s="2"/>
      <c r="D29" s="2"/>
      <c r="E29" s="2"/>
      <c r="F29" s="67" t="s">
        <v>53</v>
      </c>
      <c r="G29" s="73" t="s">
        <v>32</v>
      </c>
      <c r="H29" s="26"/>
      <c r="I29" s="68" t="s">
        <v>54</v>
      </c>
      <c r="J29" s="68" t="s">
        <v>55</v>
      </c>
      <c r="K29" s="120" t="s">
        <v>35</v>
      </c>
      <c r="L29" s="2"/>
      <c r="M29" s="2"/>
      <c r="N29" s="2"/>
      <c r="O29" s="2"/>
      <c r="P29" s="2"/>
      <c r="Q29" s="2"/>
      <c r="R29" s="2"/>
    </row>
    <row r="30" spans="1:18" ht="15">
      <c r="A30" s="2"/>
      <c r="B30" s="2"/>
      <c r="C30" s="2"/>
      <c r="D30" s="2"/>
      <c r="E30" s="2"/>
      <c r="F30" s="67"/>
      <c r="G30" s="72"/>
      <c r="H30" s="2"/>
      <c r="I30" s="68"/>
      <c r="J30" s="68"/>
      <c r="K30" s="121"/>
      <c r="L30" s="2"/>
      <c r="M30" s="2"/>
      <c r="N30" s="2"/>
      <c r="O30" s="2"/>
      <c r="P30" s="2"/>
      <c r="Q30" s="2"/>
      <c r="R30" s="2"/>
    </row>
    <row r="31" spans="1:18" ht="15">
      <c r="A31" s="2" t="s">
        <v>16</v>
      </c>
      <c r="B31" s="2"/>
      <c r="C31" s="2"/>
      <c r="D31" s="2"/>
      <c r="E31" s="2"/>
      <c r="F31" s="67" t="s">
        <v>56</v>
      </c>
      <c r="G31" s="73" t="s">
        <v>57</v>
      </c>
      <c r="H31" s="26"/>
      <c r="I31" s="68" t="s">
        <v>58</v>
      </c>
      <c r="J31" s="68" t="s">
        <v>59</v>
      </c>
      <c r="K31" s="120">
        <v>490119</v>
      </c>
      <c r="L31" s="2"/>
      <c r="M31" s="2"/>
      <c r="N31" s="2"/>
      <c r="O31" s="2"/>
      <c r="P31" s="2"/>
      <c r="Q31" s="2"/>
      <c r="R31" s="2"/>
    </row>
    <row r="32" spans="1:18" ht="15.75" thickBot="1">
      <c r="A32" s="2" t="s">
        <v>17</v>
      </c>
      <c r="B32" s="2"/>
      <c r="C32" s="2"/>
      <c r="D32" s="2"/>
      <c r="E32" s="2"/>
      <c r="F32" s="67" t="s">
        <v>56</v>
      </c>
      <c r="G32" s="75" t="s">
        <v>63</v>
      </c>
      <c r="H32" s="26"/>
      <c r="I32" s="63" t="s">
        <v>64</v>
      </c>
      <c r="J32" s="63" t="s">
        <v>97</v>
      </c>
      <c r="K32" s="66">
        <v>490124</v>
      </c>
      <c r="L32" s="2"/>
      <c r="M32" s="2"/>
      <c r="N32" s="2"/>
      <c r="O32" s="2"/>
      <c r="P32" s="2"/>
      <c r="Q32" s="2"/>
      <c r="R32" s="2"/>
    </row>
    <row r="33" spans="1:18" ht="15">
      <c r="A33" s="2"/>
      <c r="B33" s="2"/>
      <c r="C33" s="2"/>
      <c r="D33" s="2"/>
      <c r="E33" s="2"/>
      <c r="F33" s="2"/>
      <c r="G33" s="41"/>
      <c r="H33" s="2"/>
      <c r="I33" s="5"/>
      <c r="J33" s="5"/>
      <c r="K33" s="5"/>
      <c r="L33" s="2"/>
      <c r="M33" s="2"/>
      <c r="N33" s="2"/>
      <c r="O33" s="2"/>
      <c r="P33" s="2"/>
      <c r="Q33" s="2"/>
      <c r="R33" s="2" t="s">
        <v>98</v>
      </c>
    </row>
    <row r="34" spans="1:18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.75">
      <c r="A36" s="122" t="s">
        <v>99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">
      <c r="A38" s="2" t="s">
        <v>44</v>
      </c>
      <c r="B38" s="2"/>
      <c r="C38" s="2"/>
      <c r="D38" s="2"/>
      <c r="E38" s="2"/>
      <c r="F38" s="63" t="s">
        <v>100</v>
      </c>
      <c r="G38" s="66" t="s">
        <v>32</v>
      </c>
      <c r="H38" s="123"/>
      <c r="I38" s="63" t="s">
        <v>46</v>
      </c>
      <c r="J38" s="63" t="s">
        <v>47</v>
      </c>
      <c r="K38" s="66" t="s">
        <v>35</v>
      </c>
      <c r="L38" s="8"/>
      <c r="M38" s="8"/>
      <c r="N38" s="2"/>
      <c r="O38" s="2"/>
      <c r="P38" s="2"/>
      <c r="Q38" s="2"/>
      <c r="R38" s="2"/>
    </row>
    <row r="39" spans="1:18" ht="15">
      <c r="A39" s="2" t="s">
        <v>101</v>
      </c>
      <c r="B39" s="2"/>
      <c r="C39" s="2"/>
      <c r="D39" s="2"/>
      <c r="E39" s="2"/>
      <c r="F39" s="63" t="s">
        <v>102</v>
      </c>
      <c r="G39" s="66" t="s">
        <v>32</v>
      </c>
      <c r="H39" s="123"/>
      <c r="I39" s="63" t="s">
        <v>103</v>
      </c>
      <c r="J39" s="63" t="s">
        <v>104</v>
      </c>
      <c r="K39" s="66" t="s">
        <v>35</v>
      </c>
      <c r="L39" s="8"/>
      <c r="M39" s="8"/>
      <c r="N39" s="2"/>
      <c r="O39" s="2"/>
      <c r="P39" s="2"/>
      <c r="Q39" s="2"/>
      <c r="R39" s="2"/>
    </row>
    <row r="40" spans="1:18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.75">
      <c r="A42" s="122" t="s">
        <v>105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8"/>
      <c r="O42" s="2"/>
      <c r="P42" s="2"/>
      <c r="Q42" s="2"/>
      <c r="R42" s="2"/>
    </row>
    <row r="43" spans="1:18" ht="15.75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124" t="s">
        <v>106</v>
      </c>
      <c r="L43" s="124" t="s">
        <v>107</v>
      </c>
      <c r="M43" s="125" t="s">
        <v>28</v>
      </c>
      <c r="N43" s="8"/>
      <c r="O43" s="2"/>
      <c r="P43" s="2"/>
      <c r="Q43" s="2"/>
      <c r="R43" s="2"/>
    </row>
    <row r="44" spans="1:18" ht="15.75" thickBot="1">
      <c r="A44" s="2" t="s">
        <v>16</v>
      </c>
      <c r="B44" s="2"/>
      <c r="C44" s="2"/>
      <c r="D44" s="126">
        <v>0.4</v>
      </c>
      <c r="E44" s="2"/>
      <c r="F44" s="68" t="s">
        <v>108</v>
      </c>
      <c r="G44" s="66" t="s">
        <v>57</v>
      </c>
      <c r="H44" s="123"/>
      <c r="I44" s="127" t="s">
        <v>58</v>
      </c>
      <c r="J44" s="128" t="s">
        <v>109</v>
      </c>
      <c r="K44" s="65" t="s">
        <v>110</v>
      </c>
      <c r="L44" s="65" t="s">
        <v>111</v>
      </c>
      <c r="M44" s="66" t="s">
        <v>35</v>
      </c>
      <c r="N44" s="8"/>
      <c r="O44" s="2"/>
      <c r="P44" s="2"/>
      <c r="Q44" s="2"/>
      <c r="R44" s="2"/>
    </row>
    <row r="45" spans="1:18" ht="15.75" thickBot="1">
      <c r="A45" s="2" t="s">
        <v>48</v>
      </c>
      <c r="B45" s="2"/>
      <c r="C45" s="2"/>
      <c r="D45" s="129">
        <v>0.6</v>
      </c>
      <c r="E45" s="2"/>
      <c r="F45" s="68" t="s">
        <v>108</v>
      </c>
      <c r="G45" s="66" t="s">
        <v>112</v>
      </c>
      <c r="H45" s="123"/>
      <c r="I45" s="130" t="s">
        <v>50</v>
      </c>
      <c r="J45" s="63" t="s">
        <v>113</v>
      </c>
      <c r="K45" s="65" t="s">
        <v>110</v>
      </c>
      <c r="L45" s="65" t="s">
        <v>111</v>
      </c>
      <c r="M45" s="66" t="s">
        <v>35</v>
      </c>
      <c r="N45" s="8"/>
      <c r="O45" s="2"/>
      <c r="P45" s="2"/>
      <c r="Q45" s="2"/>
      <c r="R45" s="2"/>
    </row>
    <row r="46" spans="1:18" ht="15.75" thickBot="1">
      <c r="A46" s="2" t="s">
        <v>114</v>
      </c>
      <c r="B46" s="2"/>
      <c r="C46" s="2"/>
      <c r="D46" s="129">
        <v>0.6</v>
      </c>
      <c r="E46" s="2"/>
      <c r="F46" s="68" t="s">
        <v>108</v>
      </c>
      <c r="G46" s="66" t="s">
        <v>112</v>
      </c>
      <c r="H46" s="123"/>
      <c r="I46" s="74" t="s">
        <v>115</v>
      </c>
      <c r="J46" s="131">
        <v>5498236019</v>
      </c>
      <c r="K46" s="65" t="s">
        <v>110</v>
      </c>
      <c r="L46" s="65" t="s">
        <v>111</v>
      </c>
      <c r="M46" s="66" t="s">
        <v>35</v>
      </c>
      <c r="N46" s="8"/>
      <c r="O46" s="2"/>
      <c r="P46" s="2"/>
      <c r="Q46" s="2"/>
      <c r="R46" s="2"/>
    </row>
    <row r="47" spans="1:18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.75">
      <c r="A48" s="122" t="s">
        <v>116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>
      <c r="A49" s="5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thickBot="1">
      <c r="A50" s="2" t="s">
        <v>16</v>
      </c>
      <c r="B50" s="2"/>
      <c r="C50" s="132">
        <v>0.106</v>
      </c>
      <c r="D50" s="133">
        <f>C50/C52</f>
        <v>0.424</v>
      </c>
      <c r="E50" s="2"/>
      <c r="F50" s="68" t="s">
        <v>117</v>
      </c>
      <c r="G50" s="66" t="s">
        <v>57</v>
      </c>
      <c r="H50" s="123"/>
      <c r="I50" s="134" t="s">
        <v>58</v>
      </c>
      <c r="J50" s="63" t="s">
        <v>59</v>
      </c>
      <c r="K50" s="135">
        <v>490119</v>
      </c>
      <c r="L50" s="8"/>
      <c r="M50" s="8"/>
      <c r="N50" s="2"/>
      <c r="O50" s="2"/>
      <c r="P50" s="2"/>
      <c r="Q50" s="2"/>
      <c r="R50" s="2"/>
    </row>
    <row r="51" spans="1:18" ht="15.75" thickBot="1">
      <c r="A51" s="2" t="s">
        <v>118</v>
      </c>
      <c r="B51" s="2"/>
      <c r="C51" s="136">
        <v>0.144</v>
      </c>
      <c r="D51" s="137">
        <f>C51/C52</f>
        <v>0.576</v>
      </c>
      <c r="E51" s="2"/>
      <c r="F51" s="68" t="s">
        <v>117</v>
      </c>
      <c r="G51" s="66" t="s">
        <v>32</v>
      </c>
      <c r="H51" s="123"/>
      <c r="I51" s="134" t="s">
        <v>119</v>
      </c>
      <c r="J51" s="63" t="s">
        <v>120</v>
      </c>
      <c r="K51" s="135" t="s">
        <v>35</v>
      </c>
      <c r="L51" s="8"/>
      <c r="M51" s="8"/>
      <c r="N51" s="2"/>
      <c r="O51" s="2"/>
      <c r="P51" s="2"/>
      <c r="Q51" s="2"/>
      <c r="R51" s="2"/>
    </row>
    <row r="52" spans="1:18" ht="15">
      <c r="A52" s="2"/>
      <c r="B52" s="2"/>
      <c r="C52" s="138">
        <f>C50+C51</f>
        <v>0.25</v>
      </c>
      <c r="D52" s="139">
        <f>D50+D51</f>
        <v>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>
      <c r="A55" s="122" t="s">
        <v>121</v>
      </c>
      <c r="B55" s="2"/>
      <c r="C55" s="2"/>
      <c r="D55" s="2"/>
      <c r="E55" s="2"/>
      <c r="F55" s="63" t="s">
        <v>108</v>
      </c>
      <c r="G55" s="66" t="s">
        <v>122</v>
      </c>
      <c r="H55" s="2"/>
      <c r="I55" s="134" t="s">
        <v>123</v>
      </c>
      <c r="J55" s="63" t="s">
        <v>124</v>
      </c>
      <c r="K55" s="66" t="s">
        <v>122</v>
      </c>
      <c r="L55" s="2"/>
      <c r="M55" s="2"/>
      <c r="N55" s="2"/>
      <c r="O55" s="2"/>
      <c r="P55" s="2"/>
      <c r="Q55" s="2"/>
      <c r="R55" s="2"/>
    </row>
    <row r="56" spans="1:18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>
      <c r="A57" s="122" t="s">
        <v>125</v>
      </c>
      <c r="B57" s="2"/>
      <c r="C57" s="2"/>
      <c r="D57" s="2"/>
      <c r="E57" s="2"/>
      <c r="F57" s="63" t="s">
        <v>108</v>
      </c>
      <c r="G57" s="66"/>
      <c r="H57" s="2"/>
      <c r="I57" s="134" t="s">
        <v>126</v>
      </c>
      <c r="J57" s="63" t="s">
        <v>127</v>
      </c>
      <c r="K57" s="66"/>
      <c r="L57" s="2"/>
      <c r="M57" s="2"/>
      <c r="N57" s="2"/>
      <c r="O57" s="2"/>
      <c r="P57" s="2"/>
      <c r="Q57" s="2"/>
      <c r="R57" s="2"/>
    </row>
    <row r="58" spans="1:1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>
      <c r="A59" s="122" t="s">
        <v>128</v>
      </c>
      <c r="B59" s="2"/>
      <c r="C59" s="2"/>
      <c r="D59" s="2"/>
      <c r="E59" s="2"/>
      <c r="F59" s="63" t="s">
        <v>108</v>
      </c>
      <c r="G59" s="66"/>
      <c r="H59" s="2"/>
      <c r="I59" s="134" t="s">
        <v>129</v>
      </c>
      <c r="J59" s="63" t="s">
        <v>130</v>
      </c>
      <c r="K59" s="66"/>
      <c r="L59" s="2"/>
      <c r="M59" s="2"/>
      <c r="N59" s="2"/>
      <c r="O59" s="2"/>
      <c r="P59" s="2"/>
      <c r="Q59" s="2"/>
      <c r="R59" s="2"/>
    </row>
    <row r="60" spans="1:18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</sheetData>
  <printOptions/>
  <pageMargins left="0.25" right="0.475" top="0.5" bottom="0.2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hkrobe</cp:lastModifiedBy>
  <cp:lastPrinted>2005-06-28T18:46:02Z</cp:lastPrinted>
  <dcterms:created xsi:type="dcterms:W3CDTF">2005-06-28T18:45:51Z</dcterms:created>
  <dcterms:modified xsi:type="dcterms:W3CDTF">2005-06-28T18:50:55Z</dcterms:modified>
  <cp:category/>
  <cp:version/>
  <cp:contentType/>
  <cp:contentStatus/>
</cp:coreProperties>
</file>